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定价成本公开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<sst xmlns="http://schemas.openxmlformats.org/spreadsheetml/2006/main" count="32">
  <si>
    <t>汉中市石门水库管理局水利工程农业供水定价成本公开表</t>
  </si>
  <si>
    <t>项    目</t>
  </si>
  <si>
    <t>行次关系</t>
  </si>
  <si>
    <t>计量单位</t>
  </si>
  <si>
    <t>上报数</t>
  </si>
  <si>
    <t>核增（减）数（±）</t>
  </si>
  <si>
    <t>核定数</t>
  </si>
  <si>
    <t>计费计量点当年供水量</t>
  </si>
  <si>
    <t>万m3</t>
  </si>
  <si>
    <t>一、生产成本</t>
  </si>
  <si>
    <t>2=3+4+5+6+7</t>
  </si>
  <si>
    <t>万元</t>
  </si>
  <si>
    <t xml:space="preserve">   1.职工薪酬</t>
  </si>
  <si>
    <t xml:space="preserve">   2.材料费</t>
  </si>
  <si>
    <t xml:space="preserve">   3.折旧费</t>
  </si>
  <si>
    <t xml:space="preserve">   4.修理费</t>
  </si>
  <si>
    <t xml:space="preserve">   5.其他生产成本</t>
  </si>
  <si>
    <t>二、期间费用</t>
  </si>
  <si>
    <t>8=9+10+11</t>
  </si>
  <si>
    <t xml:space="preserve">  1.销售费用</t>
  </si>
  <si>
    <t xml:space="preserve">  2.管理费用</t>
  </si>
  <si>
    <t xml:space="preserve">  其中：（1）职工薪酬</t>
  </si>
  <si>
    <t xml:space="preserve">        （2）固定资产折旧</t>
  </si>
  <si>
    <t xml:space="preserve">  3.财务费用</t>
  </si>
  <si>
    <t>三、财政补助</t>
  </si>
  <si>
    <t>四、完全成本</t>
  </si>
  <si>
    <t>15=2+8</t>
  </si>
  <si>
    <t>五、每立方米供水成本（完全成本）</t>
  </si>
  <si>
    <t>16=15/1</t>
  </si>
  <si>
    <t>元/m3</t>
  </si>
  <si>
    <t>六、每立方米定价成本             （扣减财政补助）</t>
  </si>
  <si>
    <t>17=（15-14）/1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</si>
</sst>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  <numFmt numFmtId="178" formatCode="#,##0.00_);[Red]\(#,##0.00\)"/>
  </numFmts>
  <fonts count="26">
    <font>
      <sz val="11"/>
      <color indexed="8"/>
      <name val="宋体"/>
      <charset val="134"/>
    </font>
    <font>
      <sz val="8"/>
      <name val="仿宋"/>
      <charset val="134"/>
    </font>
    <font>
      <b/>
      <sz val="8"/>
      <name val="仿宋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9"/>
      <name val="仿宋"/>
      <charset val="134"/>
    </font>
    <font>
      <b/>
      <sz val="11"/>
      <name val="仿宋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shrinkToFit="1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 shrinkToFit="1"/>
    </xf>
    <xf numFmtId="177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21;&#20013;&#30707;&#38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"/>
      <sheetName val="表2"/>
      <sheetName val="表2-1"/>
      <sheetName val="表2-2"/>
      <sheetName val="表2-3"/>
    </sheetNames>
    <sheetDataSet>
      <sheetData sheetId="0"/>
      <sheetData sheetId="1">
        <row r="9">
          <cell r="O9">
            <v>13858.0933333333</v>
          </cell>
        </row>
        <row r="11">
          <cell r="O11">
            <v>795.863333333333</v>
          </cell>
        </row>
        <row r="12">
          <cell r="O12">
            <v>395.953333333333</v>
          </cell>
        </row>
        <row r="13">
          <cell r="O13">
            <v>816.213333333333</v>
          </cell>
        </row>
        <row r="14">
          <cell r="O14">
            <v>0</v>
          </cell>
        </row>
        <row r="15">
          <cell r="O15">
            <v>117.29701588269</v>
          </cell>
        </row>
        <row r="17">
          <cell r="O17">
            <v>29.6703333333333</v>
          </cell>
        </row>
        <row r="18">
          <cell r="O18">
            <v>1006.19533333333</v>
          </cell>
        </row>
        <row r="19">
          <cell r="O19">
            <v>-3.321</v>
          </cell>
        </row>
        <row r="20">
          <cell r="O20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115" zoomScaleNormal="115" workbookViewId="0">
      <selection activeCell="H11" sqref="H11"/>
    </sheetView>
  </sheetViews>
  <sheetFormatPr defaultColWidth="9" defaultRowHeight="13.5" outlineLevelCol="5"/>
  <cols>
    <col min="1" max="1" width="32.7083333333333" style="1" customWidth="1"/>
    <col min="2" max="2" width="15.9166666666667" style="1" customWidth="1"/>
    <col min="3" max="3" width="9.58333333333333" style="1" customWidth="1"/>
    <col min="4" max="6" width="10.8666666666667" style="1" customWidth="1"/>
    <col min="7" max="16375" width="9" style="1"/>
  </cols>
  <sheetData>
    <row r="1" s="1" customFormat="1" ht="23" customHeight="1" spans="1:3">
      <c r="A1" s="3"/>
      <c r="C1" s="4"/>
    </row>
    <row r="2" s="1" customFormat="1" ht="24" customHeight="1" spans="1:6">
      <c r="A2" s="5" t="s">
        <v>0</v>
      </c>
      <c r="B2" s="5"/>
      <c r="C2" s="5"/>
      <c r="D2" s="5"/>
      <c r="E2" s="5"/>
      <c r="F2" s="5"/>
    </row>
    <row r="3" s="1" customFormat="1" ht="25" customHeight="1" spans="1:6">
      <c r="A3" s="6"/>
      <c r="B3" s="7"/>
      <c r="C3" s="8"/>
      <c r="D3" s="9"/>
      <c r="E3" s="9"/>
      <c r="F3" s="10"/>
    </row>
    <row r="4" s="2" customFormat="1" ht="46" customHeight="1" spans="1:6">
      <c r="A4" s="11" t="s">
        <v>1</v>
      </c>
      <c r="B4" s="11" t="s">
        <v>2</v>
      </c>
      <c r="C4" s="11" t="s">
        <v>3</v>
      </c>
      <c r="D4" s="12" t="s">
        <v>4</v>
      </c>
      <c r="E4" s="12" t="s">
        <v>5</v>
      </c>
      <c r="F4" s="12" t="s">
        <v>6</v>
      </c>
    </row>
    <row r="5" s="1" customFormat="1" ht="28" customHeight="1" spans="1:6">
      <c r="A5" s="13" t="s">
        <v>7</v>
      </c>
      <c r="B5" s="14">
        <v>1</v>
      </c>
      <c r="C5" s="15" t="s">
        <v>8</v>
      </c>
      <c r="D5" s="16">
        <f>[1]表2!O9</f>
        <v>13858.0933333333</v>
      </c>
      <c r="E5" s="17">
        <v>0</v>
      </c>
      <c r="F5" s="16">
        <v>13858.0933333333</v>
      </c>
    </row>
    <row r="6" s="1" customFormat="1" ht="28" customHeight="1" spans="1:6">
      <c r="A6" s="13" t="s">
        <v>9</v>
      </c>
      <c r="B6" s="14" t="s">
        <v>10</v>
      </c>
      <c r="C6" s="14" t="s">
        <v>11</v>
      </c>
      <c r="D6" s="17">
        <f>D7+D8+D9+D10+D11</f>
        <v>2125.32701588269</v>
      </c>
      <c r="E6" s="17">
        <v>656.074780032586</v>
      </c>
      <c r="F6" s="17">
        <v>2781.40179591528</v>
      </c>
    </row>
    <row r="7" s="1" customFormat="1" ht="28" customHeight="1" spans="1:6">
      <c r="A7" s="13" t="s">
        <v>12</v>
      </c>
      <c r="B7" s="14">
        <v>3</v>
      </c>
      <c r="C7" s="14" t="s">
        <v>11</v>
      </c>
      <c r="D7" s="16">
        <f>[1]表2!O11</f>
        <v>795.863333333333</v>
      </c>
      <c r="E7" s="17">
        <v>73.7423752486096</v>
      </c>
      <c r="F7" s="16">
        <v>869.605708581943</v>
      </c>
    </row>
    <row r="8" s="1" customFormat="1" ht="28" customHeight="1" spans="1:6">
      <c r="A8" s="13" t="s">
        <v>13</v>
      </c>
      <c r="B8" s="14">
        <v>4</v>
      </c>
      <c r="C8" s="14" t="s">
        <v>11</v>
      </c>
      <c r="D8" s="16">
        <f>[1]表2!O12</f>
        <v>395.953333333333</v>
      </c>
      <c r="E8" s="17">
        <v>0</v>
      </c>
      <c r="F8" s="16">
        <v>395.953333333333</v>
      </c>
    </row>
    <row r="9" s="1" customFormat="1" ht="28" customHeight="1" spans="1:6">
      <c r="A9" s="13" t="s">
        <v>14</v>
      </c>
      <c r="B9" s="14">
        <v>5</v>
      </c>
      <c r="C9" s="14" t="s">
        <v>11</v>
      </c>
      <c r="D9" s="16">
        <f>[1]表2!O13</f>
        <v>816.213333333333</v>
      </c>
      <c r="E9" s="17">
        <v>57.27</v>
      </c>
      <c r="F9" s="16">
        <v>873.483333333333</v>
      </c>
    </row>
    <row r="10" s="1" customFormat="1" ht="28" customHeight="1" spans="1:6">
      <c r="A10" s="13" t="s">
        <v>15</v>
      </c>
      <c r="B10" s="14">
        <v>6</v>
      </c>
      <c r="C10" s="14" t="s">
        <v>11</v>
      </c>
      <c r="D10" s="16">
        <f>[1]表2!O14</f>
        <v>0</v>
      </c>
      <c r="E10" s="17">
        <v>525.059420666667</v>
      </c>
      <c r="F10" s="16">
        <v>525.059420666667</v>
      </c>
    </row>
    <row r="11" s="1" customFormat="1" ht="28" customHeight="1" spans="1:6">
      <c r="A11" s="13" t="s">
        <v>16</v>
      </c>
      <c r="B11" s="14">
        <v>7</v>
      </c>
      <c r="C11" s="14" t="s">
        <v>11</v>
      </c>
      <c r="D11" s="16">
        <f>[1]表2!O15</f>
        <v>117.29701588269</v>
      </c>
      <c r="E11" s="17">
        <v>0.0029841173101488</v>
      </c>
      <c r="F11" s="16">
        <v>117.3</v>
      </c>
    </row>
    <row r="12" s="1" customFormat="1" ht="28" customHeight="1" spans="1:6">
      <c r="A12" s="13" t="s">
        <v>17</v>
      </c>
      <c r="B12" s="14" t="s">
        <v>18</v>
      </c>
      <c r="C12" s="14" t="s">
        <v>11</v>
      </c>
      <c r="D12" s="17">
        <f>D13+D14+D17</f>
        <v>1032.54466666667</v>
      </c>
      <c r="E12" s="17">
        <v>-487.350108237217</v>
      </c>
      <c r="F12" s="17">
        <v>545.194558429449</v>
      </c>
    </row>
    <row r="13" s="1" customFormat="1" ht="28" customHeight="1" spans="1:6">
      <c r="A13" s="13" t="s">
        <v>19</v>
      </c>
      <c r="B13" s="14">
        <v>9</v>
      </c>
      <c r="C13" s="14" t="s">
        <v>11</v>
      </c>
      <c r="D13" s="16">
        <f>[1]表2!O17</f>
        <v>29.6703333333333</v>
      </c>
      <c r="E13" s="17">
        <v>0.00300000000000367</v>
      </c>
      <c r="F13" s="16">
        <v>29.6733333333333</v>
      </c>
    </row>
    <row r="14" s="1" customFormat="1" ht="28" customHeight="1" spans="1:6">
      <c r="A14" s="13" t="s">
        <v>20</v>
      </c>
      <c r="B14" s="14">
        <v>10</v>
      </c>
      <c r="C14" s="14" t="s">
        <v>11</v>
      </c>
      <c r="D14" s="16">
        <f>[1]表2!O18</f>
        <v>1006.19533333333</v>
      </c>
      <c r="E14" s="17">
        <v>-487.354108237217</v>
      </c>
      <c r="F14" s="16">
        <v>518.841225096116</v>
      </c>
    </row>
    <row r="15" s="1" customFormat="1" ht="28" customHeight="1" spans="1:6">
      <c r="A15" s="13" t="s">
        <v>21</v>
      </c>
      <c r="B15" s="14">
        <v>11</v>
      </c>
      <c r="C15" s="14" t="s">
        <v>11</v>
      </c>
      <c r="D15" s="16">
        <v>309.592</v>
      </c>
      <c r="E15" s="17">
        <v>28.6858917627828</v>
      </c>
      <c r="F15" s="16">
        <v>338.277891762783</v>
      </c>
    </row>
    <row r="16" s="1" customFormat="1" ht="28" customHeight="1" spans="1:6">
      <c r="A16" s="13" t="s">
        <v>22</v>
      </c>
      <c r="B16" s="14">
        <v>12</v>
      </c>
      <c r="C16" s="14" t="s">
        <v>11</v>
      </c>
      <c r="D16" s="16">
        <v>0</v>
      </c>
      <c r="E16" s="17">
        <v>0</v>
      </c>
      <c r="F16" s="16">
        <v>0</v>
      </c>
    </row>
    <row r="17" s="1" customFormat="1" ht="28" customHeight="1" spans="1:6">
      <c r="A17" s="13" t="s">
        <v>23</v>
      </c>
      <c r="B17" s="14">
        <v>13</v>
      </c>
      <c r="C17" s="14" t="s">
        <v>11</v>
      </c>
      <c r="D17" s="17">
        <f>[1]表2!O19</f>
        <v>-3.321</v>
      </c>
      <c r="E17" s="17">
        <v>0.00099999999999989</v>
      </c>
      <c r="F17" s="17">
        <v>-3.32</v>
      </c>
    </row>
    <row r="18" s="1" customFormat="1" ht="28" customHeight="1" spans="1:6">
      <c r="A18" s="18" t="s">
        <v>24</v>
      </c>
      <c r="B18" s="14">
        <v>14</v>
      </c>
      <c r="C18" s="14" t="s">
        <v>11</v>
      </c>
      <c r="D18" s="16">
        <f>[1]表2!O20</f>
        <v>0</v>
      </c>
      <c r="E18" s="17">
        <v>0</v>
      </c>
      <c r="F18" s="16">
        <v>0</v>
      </c>
    </row>
    <row r="19" s="1" customFormat="1" ht="28" customHeight="1" spans="1:6">
      <c r="A19" s="18" t="s">
        <v>25</v>
      </c>
      <c r="B19" s="14" t="s">
        <v>26</v>
      </c>
      <c r="C19" s="15" t="s">
        <v>11</v>
      </c>
      <c r="D19" s="16">
        <f t="shared" ref="D19:F19" si="0">D6+D12</f>
        <v>3157.87168254936</v>
      </c>
      <c r="E19" s="17">
        <v>168.724671795369</v>
      </c>
      <c r="F19" s="16">
        <v>3326.59635434473</v>
      </c>
    </row>
    <row r="20" s="1" customFormat="1" ht="28" customHeight="1" spans="1:6">
      <c r="A20" s="19" t="s">
        <v>27</v>
      </c>
      <c r="B20" s="14" t="s">
        <v>28</v>
      </c>
      <c r="C20" s="15" t="s">
        <v>29</v>
      </c>
      <c r="D20" s="16">
        <f>D19/D5</f>
        <v>0.227872017209873</v>
      </c>
      <c r="E20" s="20">
        <v>0.0121751721349379</v>
      </c>
      <c r="F20" s="16">
        <v>0.240047189344811</v>
      </c>
    </row>
    <row r="21" s="1" customFormat="1" ht="28" customHeight="1" spans="1:6">
      <c r="A21" s="19" t="s">
        <v>30</v>
      </c>
      <c r="B21" s="14" t="s">
        <v>31</v>
      </c>
      <c r="C21" s="15" t="s">
        <v>29</v>
      </c>
      <c r="D21" s="16">
        <f>(D19-D18)/D5</f>
        <v>0.227872017209873</v>
      </c>
      <c r="E21" s="20">
        <v>0.0121751721349379</v>
      </c>
      <c r="F21" s="16">
        <f>(F19-F18)/F5</f>
        <v>0.240047189344812</v>
      </c>
    </row>
    <row r="22" s="1" customFormat="1" ht="10.5" spans="1:6">
      <c r="A22" s="21"/>
      <c r="B22" s="21"/>
      <c r="C22" s="21"/>
      <c r="D22" s="21"/>
      <c r="E22" s="21"/>
      <c r="F22" s="21"/>
    </row>
    <row r="23" s="1" customFormat="1" ht="10.5"/>
    <row r="24" s="1" customFormat="1" ht="10.5"/>
    <row r="25" s="1" customFormat="1" ht="10.5"/>
    <row r="26" s="1" customFormat="1" ht="10.5"/>
    <row r="27" s="1" customFormat="1" ht="10.5"/>
    <row r="28" s="1" customFormat="1" ht="10.5"/>
    <row r="29" s="1" customFormat="1" ht="10.5"/>
    <row r="30" s="1" customFormat="1" ht="10.5"/>
    <row r="31" s="1" customFormat="1" ht="10.5"/>
  </sheetData>
  <mergeCells count="3">
    <mergeCell ref="A2:F2"/>
    <mergeCell ref="D3:E3"/>
    <mergeCell ref="A22:F22"/>
  </mergeCells>
  <printOptions horizontalCentered="1"/>
  <pageMargins left="0.432638888888889" right="0.275" top="1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定价成本公开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2017-09-01T11:39:00Z</dcterms:created>
  <dcterms:modified xsi:type="dcterms:W3CDTF">2017-09-14T04:07:26Z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